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te vs PPP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"/>
  </numFmts>
  <fonts count="6">
    <font>
      <name val="Calibri"/>
      <family val="2"/>
      <color theme="1"/>
      <sz val="11"/>
      <scheme val="minor"/>
    </font>
    <font>
      <b val="1"/>
      <color rgb="001F3864"/>
      <sz val="15"/>
    </font>
    <font>
      <i val="1"/>
      <color rgb="00555555"/>
      <sz val="9"/>
    </font>
    <font>
      <b val="1"/>
      <color rgb="001F3864"/>
      <sz val="12"/>
    </font>
    <font>
      <b val="1"/>
    </font>
    <font>
      <b val="1"/>
      <color rgb="001E7A44"/>
      <sz val="12"/>
    </font>
  </fonts>
  <fills count="3">
    <fill>
      <patternFill/>
    </fill>
    <fill>
      <patternFill patternType="gray125"/>
    </fill>
    <fill>
      <patternFill patternType="solid">
        <fgColor rgb="00DDEBF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3" fontId="0" fillId="2" borderId="0" pivotButton="0" quotePrefix="0" xfId="0"/>
    <xf numFmtId="1" fontId="0" fillId="2" borderId="0" pivotButton="0" quotePrefix="0" xfId="0"/>
    <xf numFmtId="0" fontId="0" fillId="2" borderId="0" pivotButton="0" quotePrefix="0" xfId="0"/>
    <xf numFmtId="10" fontId="0" fillId="2" borderId="0" pivotButton="0" quotePrefix="0" xfId="0"/>
    <xf numFmtId="9" fontId="0" fillId="2" borderId="0" pivotButton="0" quotePrefix="0" xfId="0"/>
    <xf numFmtId="3" fontId="0" fillId="0" borderId="0" pivotButton="0" quotePrefix="0" xfId="0"/>
    <xf numFmtId="9" fontId="0" fillId="0" borderId="0" pivotButton="0" quotePrefix="0" xfId="0"/>
    <xf numFmtId="0" fontId="4" fillId="0" borderId="0" pivotButton="0" quotePrefix="0" xfId="0"/>
    <xf numFmtId="3" fontId="4" fillId="0" borderId="0" pivotButton="0" quotePrefix="0" xfId="0"/>
    <xf numFmtId="0" fontId="5" fillId="0" borderId="0" pivotButton="0" quotePrefix="0" xfId="0"/>
    <xf numFmtId="164" fontId="5" fillId="0" borderId="0" pivotButton="0" quotePrefix="0" xfId="0"/>
    <xf numFmtId="0" fontId="0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selection activeCell="A1" sqref="A1"/>
    </sheetView>
  </sheetViews>
  <sheetFormatPr baseColWidth="8" defaultRowHeight="15"/>
  <cols>
    <col width="34" customWidth="1" min="1" max="1"/>
    <col width="18" customWidth="1" min="2" max="2"/>
    <col width="18" customWidth="1" min="3" max="3"/>
  </cols>
  <sheetData>
    <row r="1">
      <c r="A1" s="1" t="inlineStr">
        <is>
          <t>Rate vs. Rate + Prepay Penalty — True-Cost Comparison</t>
        </is>
      </c>
    </row>
    <row r="2">
      <c r="A2" s="2" t="inlineStr">
        <is>
          <t>Lower rate isn’t always cheaper. Add the prepay penalty + how long the borrower actually holds. Blue = your inputs.</t>
        </is>
      </c>
    </row>
    <row r="4">
      <c r="A4" s="3" t="inlineStr">
        <is>
          <t>SHARED INPUTS</t>
        </is>
      </c>
    </row>
    <row r="5">
      <c r="A5" t="inlineStr">
        <is>
          <t>Loan amount</t>
        </is>
      </c>
      <c r="B5" s="4" t="n">
        <v>210000</v>
      </c>
    </row>
    <row r="6">
      <c r="A6" t="inlineStr">
        <is>
          <t>Term (months)</t>
        </is>
      </c>
      <c r="B6" s="5" t="n">
        <v>360</v>
      </c>
    </row>
    <row r="7">
      <c r="A7" t="inlineStr">
        <is>
          <t>Expected hold (months) — when they sell/refi</t>
        </is>
      </c>
      <c r="B7" s="5" t="n">
        <v>24</v>
      </c>
    </row>
    <row r="9">
      <c r="A9" s="3" t="inlineStr"/>
      <c r="B9" s="3" t="inlineStr">
        <is>
          <t>Lender A</t>
        </is>
      </c>
      <c r="C9" s="3" t="inlineStr">
        <is>
          <t>Lender B</t>
        </is>
      </c>
    </row>
    <row r="10">
      <c r="A10" t="inlineStr">
        <is>
          <t>Lender name</t>
        </is>
      </c>
      <c r="B10" s="6" t="inlineStr">
        <is>
          <t>HomeXpress</t>
        </is>
      </c>
      <c r="C10" s="6" t="inlineStr">
        <is>
          <t>UWM</t>
        </is>
      </c>
    </row>
    <row r="11">
      <c r="A11" t="inlineStr">
        <is>
          <t>Interest rate</t>
        </is>
      </c>
      <c r="B11" s="7" t="n">
        <v>0.08</v>
      </c>
      <c r="C11" s="7" t="n">
        <v>0.08500000000000001</v>
      </c>
    </row>
    <row r="12">
      <c r="A12" t="inlineStr">
        <is>
          <t>Prepay penalty — Year 1 (% of balance)</t>
        </is>
      </c>
      <c r="B12" s="8" t="n">
        <v>0.03</v>
      </c>
      <c r="C12" s="8" t="n">
        <v>0</v>
      </c>
    </row>
    <row r="13">
      <c r="A13" t="inlineStr">
        <is>
          <t>Prepay penalty — Year 2</t>
        </is>
      </c>
      <c r="B13" s="8" t="n">
        <v>0.02</v>
      </c>
      <c r="C13" s="8" t="n">
        <v>0</v>
      </c>
    </row>
    <row r="14">
      <c r="A14" t="inlineStr">
        <is>
          <t>Prepay penalty — Year 3</t>
        </is>
      </c>
      <c r="B14" s="8" t="n">
        <v>0.01</v>
      </c>
      <c r="C14" s="8" t="n">
        <v>0</v>
      </c>
    </row>
    <row r="15">
      <c r="A15" t="inlineStr">
        <is>
          <t>Prepay penalty — Year 4</t>
        </is>
      </c>
      <c r="B15" s="8" t="n">
        <v>0</v>
      </c>
      <c r="C15" s="8" t="n">
        <v>0</v>
      </c>
    </row>
    <row r="16">
      <c r="A16" t="inlineStr">
        <is>
          <t>Prepay penalty — Year 5</t>
        </is>
      </c>
      <c r="B16" s="8" t="n">
        <v>0</v>
      </c>
      <c r="C16" s="8" t="n">
        <v>0</v>
      </c>
    </row>
    <row r="18">
      <c r="A18" s="3" t="inlineStr">
        <is>
          <t>RESULTS over the hold period</t>
        </is>
      </c>
    </row>
    <row r="19">
      <c r="A19" t="inlineStr">
        <is>
          <t>P&amp;I / month</t>
        </is>
      </c>
      <c r="B19" s="9">
        <f>-PMT(B11/12,$B$6,$B$5)</f>
        <v/>
      </c>
      <c r="C19" s="9">
        <f>-PMT(C11/12,$B$6,$B$5)</f>
        <v/>
      </c>
    </row>
    <row r="20">
      <c r="A20" t="inlineStr">
        <is>
          <t>Remaining balance at exit</t>
        </is>
      </c>
      <c r="B20" s="9">
        <f>$B$5*(1+B11/12)^$B$7-B19*((1+B11/12)^$B$7-1)/(B11/12)</f>
        <v/>
      </c>
      <c r="C20" s="9">
        <f>$B$5*(1+C11/12)^$B$7-C19*((1+C11/12)^$B$7-1)/(C11/12)</f>
        <v/>
      </c>
    </row>
    <row r="21">
      <c r="A21" t="inlineStr">
        <is>
          <t>Total payments over hold</t>
        </is>
      </c>
      <c r="B21" s="9">
        <f>B19*$B$7</f>
        <v/>
      </c>
      <c r="C21" s="9">
        <f>C19*$B$7</f>
        <v/>
      </c>
    </row>
    <row r="22">
      <c r="A22" t="inlineStr">
        <is>
          <t>Principal paid</t>
        </is>
      </c>
      <c r="B22" s="9">
        <f>$B$5-B20</f>
        <v/>
      </c>
      <c r="C22" s="9">
        <f>$B$5-C20</f>
        <v/>
      </c>
    </row>
    <row r="23">
      <c r="A23" t="inlineStr">
        <is>
          <t>Interest paid over hold</t>
        </is>
      </c>
      <c r="B23" s="9">
        <f>B21-B22</f>
        <v/>
      </c>
      <c r="C23" s="9">
        <f>C21-C22</f>
        <v/>
      </c>
    </row>
    <row r="24">
      <c r="A24" t="inlineStr">
        <is>
          <t>Prepay penalty % (applies at exit)</t>
        </is>
      </c>
      <c r="B24" s="10">
        <f>IF($B$7&lt;=12,B12,IF($B$7&lt;=24,B13,IF($B$7&lt;=36,B14,IF($B$7&lt;=48,B15,IF($B$7&lt;=60,B16,0)))))</f>
        <v/>
      </c>
      <c r="C24" s="10">
        <f>IF($B$7&lt;=12,C12,IF($B$7&lt;=24,C13,IF($B$7&lt;=36,C14,IF($B$7&lt;=48,C15,IF($B$7&lt;=60,C16,0)))))</f>
        <v/>
      </c>
    </row>
    <row r="25">
      <c r="A25" t="inlineStr">
        <is>
          <t>Prepay penalty $</t>
        </is>
      </c>
      <c r="B25" s="9">
        <f>B24*B20</f>
        <v/>
      </c>
      <c r="C25" s="9">
        <f>C24*C20</f>
        <v/>
      </c>
    </row>
    <row r="26">
      <c r="A26" s="11" t="inlineStr">
        <is>
          <t>TRUE COST  (interest + penalty)</t>
        </is>
      </c>
      <c r="B26" s="12">
        <f>B23+B25</f>
        <v/>
      </c>
      <c r="C26" s="12">
        <f>C23+C25</f>
        <v/>
      </c>
    </row>
    <row r="28">
      <c r="A28" s="3" t="inlineStr">
        <is>
          <t>VERDICT</t>
        </is>
      </c>
    </row>
    <row r="29">
      <c r="A29" t="inlineStr">
        <is>
          <t>Cheaper for this hold</t>
        </is>
      </c>
      <c r="B29" s="13">
        <f>IF(B26&lt;C26,B10,C10)</f>
        <v/>
      </c>
    </row>
    <row r="30">
      <c r="A30" t="inlineStr">
        <is>
          <t>Saves</t>
        </is>
      </c>
      <c r="B30" s="14">
        <f>ABS(B26-C26)</f>
        <v/>
      </c>
    </row>
    <row r="31">
      <c r="A31" t="inlineStr">
        <is>
          <t>Read</t>
        </is>
      </c>
      <c r="B31" s="15">
        <f>IF(B26&lt;C26,B10&amp;" wins despite "&amp;IF(B11&lt;C11,"the lower","a higher")&amp;" rate","")&amp;IF(C26&lt;B26,C10&amp;" wins — its "&amp;TEXT((B11-C11)*10000,"0")&amp;" bps higher rate is beaten by A’s prepay penalty at this hold","")</f>
        <v/>
      </c>
    </row>
    <row r="33">
      <c r="A33" s="2" t="inlineStr">
        <is>
          <t>Note: prepay penalty modeled as % of remaining balance at exit (most common for DSCR/Non-QM). Some lenders use % of original loan or 6 months’ interest — adjust the % cells to match the lender’s exact structure. Longer holds favor the lower rate; short holds favor no/low prepay.</t>
        </is>
      </c>
    </row>
    <row r="34"/>
    <row r="35"/>
    <row r="36"/>
  </sheetData>
  <mergeCells count="1">
    <mergeCell ref="A33:C3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2026-06-30T17:50:16Z</dcterms:created>
  <dcterms:modified xmlns:dcterms="http://purl.org/dc/terms/" xmlns:xsi="http://www.w3.org/2001/XMLSchema-instance" xsi:type="dcterms:W3CDTF">2026-06-30T17:50:16Z</dcterms:modified>
</cp:coreProperties>
</file>